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I:\ROSSY\CUENTA PUBLICA ANUAL\CUENTA PUBLICA SECRETARIA HACIENDA FAPAJ 2021\"/>
    </mc:Choice>
  </mc:AlternateContent>
  <xr:revisionPtr revIDLastSave="0" documentId="13_ncr:1_{72224BFA-96DD-4F42-BD39-8742FFFC2E10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9040" windowHeight="1584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D34" i="1"/>
  <c r="D21" i="1"/>
  <c r="F22" i="1"/>
  <c r="D22" i="1"/>
  <c r="D68" i="1"/>
  <c r="D36" i="1"/>
  <c r="D26" i="1"/>
  <c r="F34" i="1"/>
  <c r="F29" i="1"/>
  <c r="D48" i="1"/>
  <c r="F48" i="1"/>
  <c r="G48" i="1" l="1"/>
  <c r="F56" i="1"/>
  <c r="F16" i="1"/>
  <c r="G56" i="1"/>
  <c r="G36" i="1" l="1"/>
  <c r="G16" i="1"/>
  <c r="G34" i="1"/>
  <c r="G29" i="1"/>
  <c r="D18" i="1"/>
  <c r="G22" i="1"/>
  <c r="G18" i="1"/>
  <c r="G31" i="1"/>
  <c r="C36" i="1"/>
  <c r="C68" i="1"/>
  <c r="G41" i="1"/>
  <c r="C29" i="1"/>
  <c r="E13" i="1" l="1"/>
  <c r="H80" i="1" l="1"/>
  <c r="H13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2" i="1"/>
  <c r="H72" i="1" s="1"/>
  <c r="E71" i="1"/>
  <c r="H71" i="1" s="1"/>
  <c r="E70" i="1"/>
  <c r="H70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E25" i="1"/>
  <c r="H25" i="1" s="1"/>
  <c r="E24" i="1"/>
  <c r="H24" i="1" s="1"/>
  <c r="E23" i="1"/>
  <c r="H23" i="1" s="1"/>
  <c r="E22" i="1"/>
  <c r="H22" i="1" s="1"/>
  <c r="E21" i="1"/>
  <c r="F21" i="1" s="1"/>
  <c r="G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F26" i="1" l="1"/>
  <c r="E61" i="1"/>
  <c r="H61" i="1" s="1"/>
  <c r="E27" i="1"/>
  <c r="H27" i="1" s="1"/>
  <c r="D81" i="1"/>
  <c r="E17" i="1"/>
  <c r="E37" i="1"/>
  <c r="H37" i="1" s="1"/>
  <c r="E57" i="1"/>
  <c r="H57" i="1" s="1"/>
  <c r="E9" i="1"/>
  <c r="H9" i="1" s="1"/>
  <c r="C81" i="1"/>
  <c r="E47" i="1"/>
  <c r="H47" i="1" s="1"/>
  <c r="H21" i="1" l="1"/>
  <c r="G26" i="1"/>
  <c r="G17" i="1" s="1"/>
  <c r="G81" i="1" s="1"/>
  <c r="F17" i="1"/>
  <c r="F81" i="1" s="1"/>
  <c r="H26" i="1"/>
  <c r="E81" i="1"/>
  <c r="H17" i="1" l="1"/>
  <c r="H81" i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<sst xmlns="http://schemas.openxmlformats.org/spreadsheetml/2006/main" count="88" uniqueCount="88">
  <si>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</si>
  <si>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</si>
  <si>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</si>
  <si>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</si>
  <si>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</si>
  <si>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</si>
  <si>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</si>
  <si>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</si>
  <si>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</si>
  <si>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</si>
  <si>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</si>
  <si>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</si>
  <si>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</si>
  <si>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</si>
  <si>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</si>
  <si>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</si>
  <si>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</si>
  <si>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</si>
  <si>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</si>
  <si>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</si>
  <si>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</si>
  <si>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</si>
  <si>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</si>
  <si>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</si>
  <si>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</si>
  <si>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</si>
  <si>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</si>
  <si>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</si>
  <si>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</si>
  <si>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</si>
  <si>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</si>
  <si>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</si>
  <si>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</si>
  <si>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</si>
  <si>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</si>
  <si>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</si>
  <si>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</si>
  <si>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</si>
  <si>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</si>
  <si>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</si>
  <si>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</si>
  <si>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</si>
  <si>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</si>
  <si>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</si>
  <si>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</si>
  <si>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</si>
  <si>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</si>
  <si>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</si>
  <si>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</si>
  <si>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</si>
  <si>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</si>
  <si>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</si>
  <si>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</si>
  <si>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</si>
  <si>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</si>
  <si>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</si>
  <si>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</si>
  <si>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</si>
  <si>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</si>
  <si>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</si>
  <si>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</si>
  <si>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</si>
  <si>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</si>
  <si>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</si>
  <si>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</si>
  <si>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</si>
  <si>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</si>
  <si>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</si>
  <si>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</si>
  <si>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</si>
  <si>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</si>
  <si>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</si>
  <si>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</si>
  <si>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</si>
  <si>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</si>
  <si>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</si>
  <si>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</si>
  <si>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</si>
  <si>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</si>
  <si>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</si>
  <si>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</si>
  <si>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</si>
  <si>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</si>
  <si>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</si>
  <si>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</si>
  <si>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</si>
  <si>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FONDO AUXILIAR PARA LA ADMINISTRACIÓN DE JUSTICIA</t>
  </si>
  <si>
    <t>Del 01de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</si>
</sst>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.000000000000_ ;\-#,##0.0000000000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4" fontId="2" fillId="0" borderId="0" xfId="2" applyFont="1" applyProtection="1">
      <protection locked="0"/>
    </xf>
    <xf numFmtId="44" fontId="2" fillId="0" borderId="0" xfId="0" applyNumberFormat="1" applyFont="1" applyProtection="1">
      <protection locked="0"/>
    </xf>
    <xf numFmtId="165" fontId="2" fillId="0" borderId="0" xfId="0" applyNumberFormat="1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N205"/>
  <sheetViews>
    <sheetView tabSelected="1" zoomScale="80" zoomScaleNormal="80" workbookViewId="0">
      <selection activeCell="B16" sqref="B16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8" width="16.28515625" style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7" t="s">
        <v>86</v>
      </c>
      <c r="C2" s="28"/>
      <c r="D2" s="28"/>
      <c r="E2" s="28"/>
      <c r="F2" s="28"/>
      <c r="G2" s="28"/>
      <c r="H2" s="29"/>
    </row>
    <row r="3" spans="2:9" x14ac:dyDescent="0.2">
      <c r="B3" s="30" t="s">
        <v>1</v>
      </c>
      <c r="C3" s="31"/>
      <c r="D3" s="31"/>
      <c r="E3" s="31"/>
      <c r="F3" s="31"/>
      <c r="G3" s="31"/>
      <c r="H3" s="32"/>
    </row>
    <row r="4" spans="2:9" x14ac:dyDescent="0.2">
      <c r="B4" s="30" t="s">
        <v>2</v>
      </c>
      <c r="C4" s="31"/>
      <c r="D4" s="31"/>
      <c r="E4" s="31"/>
      <c r="F4" s="31"/>
      <c r="G4" s="31"/>
      <c r="H4" s="32"/>
    </row>
    <row r="5" spans="2:9" ht="12.75" thickBot="1" x14ac:dyDescent="0.25">
      <c r="B5" s="33" t="s">
        <v>87</v>
      </c>
      <c r="C5" s="34"/>
      <c r="D5" s="34"/>
      <c r="E5" s="34"/>
      <c r="F5" s="34"/>
      <c r="G5" s="34"/>
      <c r="H5" s="35"/>
    </row>
    <row r="6" spans="2:9" ht="12.75" thickBot="1" x14ac:dyDescent="0.25">
      <c r="B6" s="36" t="s">
        <v>3</v>
      </c>
      <c r="C6" s="39" t="s">
        <v>4</v>
      </c>
      <c r="D6" s="40"/>
      <c r="E6" s="40"/>
      <c r="F6" s="40"/>
      <c r="G6" s="41"/>
      <c r="H6" s="42" t="s">
        <v>5</v>
      </c>
    </row>
    <row r="7" spans="2:9" ht="24.75" thickBot="1" x14ac:dyDescent="0.25">
      <c r="B7" s="37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3"/>
    </row>
    <row r="8" spans="2:9" ht="15.75" customHeight="1" thickBot="1" x14ac:dyDescent="0.25">
      <c r="B8" s="38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7226400</v>
      </c>
      <c r="D9" s="16">
        <f>SUM(D10:D16)</f>
        <v>0</v>
      </c>
      <c r="E9" s="16">
        <f t="shared" ref="E9:E26" si="0">C9+D9</f>
        <v>7226400</v>
      </c>
      <c r="F9" s="16">
        <f>SUM(F10:F16)</f>
        <v>5915240.7999999998</v>
      </c>
      <c r="G9" s="16">
        <f>SUM(G10:G16)</f>
        <v>5915240.7999999998</v>
      </c>
      <c r="H9" s="16">
        <f t="shared" ref="H9:H40" si="1">E9-F9</f>
        <v>1311159.2000000002</v>
      </c>
    </row>
    <row r="10" spans="2:9" ht="12" customHeight="1" x14ac:dyDescent="0.2">
      <c r="B10" s="11" t="s">
        <v>14</v>
      </c>
      <c r="C10" s="12">
        <v>0</v>
      </c>
      <c r="D10" s="13">
        <v>0</v>
      </c>
      <c r="E10" s="18">
        <f t="shared" si="0"/>
        <v>0</v>
      </c>
      <c r="F10" s="12">
        <v>0</v>
      </c>
      <c r="G10" s="12">
        <v>0</v>
      </c>
      <c r="H10" s="20">
        <f t="shared" si="1"/>
        <v>0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0</v>
      </c>
      <c r="D12" s="13">
        <v>0</v>
      </c>
      <c r="E12" s="18">
        <f t="shared" si="0"/>
        <v>0</v>
      </c>
      <c r="F12" s="12">
        <v>0</v>
      </c>
      <c r="G12" s="12">
        <v>0</v>
      </c>
      <c r="H12" s="20">
        <f t="shared" si="1"/>
        <v>0</v>
      </c>
    </row>
    <row r="13" spans="2:9" ht="12" customHeight="1" x14ac:dyDescent="0.2">
      <c r="B13" s="11" t="s">
        <v>17</v>
      </c>
      <c r="C13" s="12">
        <v>0</v>
      </c>
      <c r="D13" s="13">
        <v>0</v>
      </c>
      <c r="E13" s="18">
        <f>C13+D13</f>
        <v>0</v>
      </c>
      <c r="F13" s="12">
        <v>0</v>
      </c>
      <c r="G13" s="12">
        <v>0</v>
      </c>
      <c r="H13" s="20">
        <f t="shared" si="1"/>
        <v>0</v>
      </c>
    </row>
    <row r="14" spans="2:9" ht="12" customHeight="1" x14ac:dyDescent="0.2">
      <c r="B14" s="11" t="s">
        <v>18</v>
      </c>
      <c r="C14" s="12">
        <v>0</v>
      </c>
      <c r="D14" s="13">
        <v>0</v>
      </c>
      <c r="E14" s="18">
        <f t="shared" si="0"/>
        <v>0</v>
      </c>
      <c r="F14" s="12">
        <v>0</v>
      </c>
      <c r="G14" s="12">
        <v>0</v>
      </c>
      <c r="H14" s="20">
        <f t="shared" si="1"/>
        <v>0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7226400</v>
      </c>
      <c r="D16" s="13">
        <v>0</v>
      </c>
      <c r="E16" s="18">
        <f t="shared" si="0"/>
        <v>7226400</v>
      </c>
      <c r="F16" s="12">
        <f>5886640.8+28600</f>
        <v>5915240.7999999998</v>
      </c>
      <c r="G16" s="12">
        <f>+F16</f>
        <v>5915240.7999999998</v>
      </c>
      <c r="H16" s="20">
        <f t="shared" si="1"/>
        <v>1311159.2000000002</v>
      </c>
    </row>
    <row r="17" spans="2:8" ht="24" customHeight="1" x14ac:dyDescent="0.2">
      <c r="B17" s="6" t="s">
        <v>21</v>
      </c>
      <c r="C17" s="16">
        <f>SUM(C18:C26)</f>
        <v>0</v>
      </c>
      <c r="D17" s="16">
        <f>SUM(D18:D26)</f>
        <v>1041666.2900000002</v>
      </c>
      <c r="E17" s="16">
        <f t="shared" si="0"/>
        <v>1041666.2900000002</v>
      </c>
      <c r="F17" s="16">
        <f>SUM(F18:F26)</f>
        <v>1041666.2900000002</v>
      </c>
      <c r="G17" s="16">
        <f>SUM(G18:G26)</f>
        <v>1041666.2900000002</v>
      </c>
      <c r="H17" s="16">
        <f t="shared" si="1"/>
        <v>0</v>
      </c>
    </row>
    <row r="18" spans="2:8" ht="24" x14ac:dyDescent="0.2">
      <c r="B18" s="9" t="s">
        <v>22</v>
      </c>
      <c r="C18" s="12">
        <v>0</v>
      </c>
      <c r="D18" s="13">
        <f>5800+29440.8</f>
        <v>35240.800000000003</v>
      </c>
      <c r="E18" s="18">
        <f t="shared" si="0"/>
        <v>35240.800000000003</v>
      </c>
      <c r="F18" s="12">
        <v>35240.800000000003</v>
      </c>
      <c r="G18" s="12">
        <f>+F18</f>
        <v>35240.800000000003</v>
      </c>
      <c r="H18" s="20">
        <f t="shared" si="1"/>
        <v>0</v>
      </c>
    </row>
    <row r="19" spans="2:8" ht="12" customHeight="1" x14ac:dyDescent="0.2">
      <c r="B19" s="9" t="s">
        <v>23</v>
      </c>
      <c r="C19" s="12">
        <v>0</v>
      </c>
      <c r="D19" s="13">
        <v>0</v>
      </c>
      <c r="E19" s="18">
        <f t="shared" si="0"/>
        <v>0</v>
      </c>
      <c r="F19" s="12">
        <v>0</v>
      </c>
      <c r="G19" s="12">
        <v>0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f>42740.2+39159.21+53675.99</f>
        <v>135575.4</v>
      </c>
      <c r="E21" s="18">
        <f t="shared" si="0"/>
        <v>135575.4</v>
      </c>
      <c r="F21" s="12">
        <f>+E21</f>
        <v>135575.4</v>
      </c>
      <c r="G21" s="12">
        <f>+F21</f>
        <v>135575.4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0</v>
      </c>
      <c r="D22" s="13">
        <f>345998.62+307121.61+60941.31+101012.17</f>
        <v>815073.71000000008</v>
      </c>
      <c r="E22" s="18">
        <f t="shared" si="0"/>
        <v>815073.71000000008</v>
      </c>
      <c r="F22" s="12">
        <f>345998.62+307121.61+60941.31+101012.17</f>
        <v>815073.71000000008</v>
      </c>
      <c r="G22" s="12">
        <f>+F22</f>
        <v>815073.71000000008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0</v>
      </c>
      <c r="D23" s="13">
        <v>0</v>
      </c>
      <c r="E23" s="18">
        <f t="shared" si="0"/>
        <v>0</v>
      </c>
      <c r="F23" s="12">
        <v>0</v>
      </c>
      <c r="G23" s="12">
        <v>0</v>
      </c>
      <c r="H23" s="20">
        <f t="shared" si="1"/>
        <v>0</v>
      </c>
    </row>
    <row r="24" spans="2:8" ht="12" customHeight="1" x14ac:dyDescent="0.2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0</v>
      </c>
      <c r="D26" s="13">
        <f>39498+16278.38</f>
        <v>55776.38</v>
      </c>
      <c r="E26" s="18">
        <f t="shared" si="0"/>
        <v>55776.38</v>
      </c>
      <c r="F26" s="12">
        <f>+E26</f>
        <v>55776.38</v>
      </c>
      <c r="G26" s="12">
        <f>+F26</f>
        <v>55776.38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11617449</v>
      </c>
      <c r="D27" s="16">
        <f>SUM(D28:D36)</f>
        <v>184795.51999999999</v>
      </c>
      <c r="E27" s="16">
        <f>D27+C27</f>
        <v>11802244.52</v>
      </c>
      <c r="F27" s="16">
        <f>SUM(F28:F36)</f>
        <v>5928415.7400000002</v>
      </c>
      <c r="G27" s="16">
        <f>SUM(G28:G36)</f>
        <v>5928415.7400000002</v>
      </c>
      <c r="H27" s="16">
        <f t="shared" si="1"/>
        <v>5873828.7799999993</v>
      </c>
    </row>
    <row r="28" spans="2:8" x14ac:dyDescent="0.2">
      <c r="B28" s="9" t="s">
        <v>32</v>
      </c>
      <c r="C28" s="12">
        <v>0</v>
      </c>
      <c r="D28" s="13">
        <v>0</v>
      </c>
      <c r="E28" s="18">
        <f t="shared" ref="E28:E36" si="2">C28+D28</f>
        <v>0</v>
      </c>
      <c r="F28" s="12">
        <v>0</v>
      </c>
      <c r="G28" s="12">
        <v>0</v>
      </c>
      <c r="H28" s="20">
        <f t="shared" si="1"/>
        <v>0</v>
      </c>
    </row>
    <row r="29" spans="2:8" x14ac:dyDescent="0.2">
      <c r="B29" s="9" t="s">
        <v>33</v>
      </c>
      <c r="C29" s="12">
        <f>7000000+371000</f>
        <v>7371000</v>
      </c>
      <c r="D29" s="13">
        <v>0</v>
      </c>
      <c r="E29" s="18">
        <f t="shared" si="2"/>
        <v>7371000</v>
      </c>
      <c r="F29" s="12">
        <f>3789733.19+357205.32</f>
        <v>4146938.51</v>
      </c>
      <c r="G29" s="12">
        <f>+F29</f>
        <v>4146938.51</v>
      </c>
      <c r="H29" s="20">
        <f t="shared" si="1"/>
        <v>3224061.49</v>
      </c>
    </row>
    <row r="30" spans="2:8" ht="12" customHeight="1" x14ac:dyDescent="0.2">
      <c r="B30" s="9" t="s">
        <v>34</v>
      </c>
      <c r="C30" s="12">
        <v>0</v>
      </c>
      <c r="D30" s="13">
        <v>0</v>
      </c>
      <c r="E30" s="18">
        <f t="shared" si="2"/>
        <v>0</v>
      </c>
      <c r="F30" s="12">
        <v>0</v>
      </c>
      <c r="G30" s="12">
        <v>0</v>
      </c>
      <c r="H30" s="20">
        <f t="shared" si="1"/>
        <v>0</v>
      </c>
    </row>
    <row r="31" spans="2:8" x14ac:dyDescent="0.2">
      <c r="B31" s="9" t="s">
        <v>35</v>
      </c>
      <c r="C31" s="12">
        <v>40000</v>
      </c>
      <c r="D31" s="13">
        <v>0</v>
      </c>
      <c r="E31" s="18">
        <f t="shared" si="2"/>
        <v>40000</v>
      </c>
      <c r="F31" s="12">
        <v>14413</v>
      </c>
      <c r="G31" s="12">
        <f>+F31</f>
        <v>14413</v>
      </c>
      <c r="H31" s="20">
        <f t="shared" si="1"/>
        <v>25587</v>
      </c>
    </row>
    <row r="32" spans="2:8" ht="24" x14ac:dyDescent="0.2">
      <c r="B32" s="9" t="s">
        <v>36</v>
      </c>
      <c r="C32" s="12">
        <v>0</v>
      </c>
      <c r="D32" s="13">
        <v>0</v>
      </c>
      <c r="E32" s="18">
        <f t="shared" si="2"/>
        <v>0</v>
      </c>
      <c r="F32" s="12">
        <v>0</v>
      </c>
      <c r="G32" s="12">
        <v>0</v>
      </c>
      <c r="H32" s="20">
        <f t="shared" si="1"/>
        <v>0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0</v>
      </c>
      <c r="D34" s="13">
        <f>52800+201073.9</f>
        <v>253873.9</v>
      </c>
      <c r="E34" s="18">
        <f t="shared" si="2"/>
        <v>253873.9</v>
      </c>
      <c r="F34" s="12">
        <f>52800</f>
        <v>52800</v>
      </c>
      <c r="G34" s="12">
        <f>+F34</f>
        <v>52800</v>
      </c>
      <c r="H34" s="20">
        <f t="shared" si="1"/>
        <v>201073.9</v>
      </c>
    </row>
    <row r="35" spans="2:8" x14ac:dyDescent="0.2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">
      <c r="B36" s="9" t="s">
        <v>40</v>
      </c>
      <c r="C36" s="12">
        <f>42000+4164449</f>
        <v>4206449</v>
      </c>
      <c r="D36" s="13">
        <f>-52800-16278.38</f>
        <v>-69078.38</v>
      </c>
      <c r="E36" s="18">
        <f t="shared" si="2"/>
        <v>4137370.62</v>
      </c>
      <c r="F36" s="12">
        <f>155455+1153527.61+204207.72+201073.9</f>
        <v>1714264.23</v>
      </c>
      <c r="G36" s="12">
        <f>+F36</f>
        <v>1714264.23</v>
      </c>
      <c r="H36" s="20">
        <f t="shared" si="1"/>
        <v>2423106.39</v>
      </c>
    </row>
    <row r="37" spans="2:8" ht="20.100000000000001" customHeight="1" x14ac:dyDescent="0.2">
      <c r="B37" s="7" t="s">
        <v>41</v>
      </c>
      <c r="C37" s="16">
        <f>SUM(C38:C46)</f>
        <v>900000</v>
      </c>
      <c r="D37" s="16">
        <f>SUM(D38:D46)</f>
        <v>0</v>
      </c>
      <c r="E37" s="16">
        <f>C37+D37</f>
        <v>900000</v>
      </c>
      <c r="F37" s="16">
        <f>SUM(F38:F46)</f>
        <v>84833.33</v>
      </c>
      <c r="G37" s="16">
        <f>SUM(G38:G46)</f>
        <v>84833.33</v>
      </c>
      <c r="H37" s="16">
        <f t="shared" si="1"/>
        <v>815166.67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900000</v>
      </c>
      <c r="D41" s="13">
        <v>0</v>
      </c>
      <c r="E41" s="18">
        <f t="shared" si="3"/>
        <v>900000</v>
      </c>
      <c r="F41" s="12">
        <v>84833.33</v>
      </c>
      <c r="G41" s="12">
        <f>+F41</f>
        <v>84833.33</v>
      </c>
      <c r="H41" s="20">
        <f t="shared" ref="H41:H72" si="4">E41-F41</f>
        <v>815166.67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2000000</v>
      </c>
      <c r="D47" s="16">
        <f>SUM(D48:D56)</f>
        <v>74975.28</v>
      </c>
      <c r="E47" s="16">
        <f t="shared" si="3"/>
        <v>2074975.28</v>
      </c>
      <c r="F47" s="16">
        <f>SUM(F48:F56)</f>
        <v>795044.12000000011</v>
      </c>
      <c r="G47" s="16">
        <f>SUM(G48:G56)</f>
        <v>795044.12000000011</v>
      </c>
      <c r="H47" s="16">
        <f t="shared" si="4"/>
        <v>1279931.1599999999</v>
      </c>
    </row>
    <row r="48" spans="2:8" x14ac:dyDescent="0.2">
      <c r="B48" s="9" t="s">
        <v>52</v>
      </c>
      <c r="C48" s="12">
        <v>0</v>
      </c>
      <c r="D48" s="13">
        <f>62576.2+12399.08</f>
        <v>74975.28</v>
      </c>
      <c r="E48" s="18">
        <f t="shared" si="3"/>
        <v>74975.28</v>
      </c>
      <c r="F48" s="12">
        <f>49213+13363.2+12399.08</f>
        <v>74975.28</v>
      </c>
      <c r="G48" s="12">
        <f>+F48</f>
        <v>74975.28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2000000</v>
      </c>
      <c r="D56" s="13">
        <v>0</v>
      </c>
      <c r="E56" s="18">
        <f t="shared" si="3"/>
        <v>2000000</v>
      </c>
      <c r="F56" s="12">
        <f>336110+191979.42+191979.42</f>
        <v>720068.84000000008</v>
      </c>
      <c r="G56" s="12">
        <f>+F56</f>
        <v>720068.84000000008</v>
      </c>
      <c r="H56" s="20">
        <f t="shared" si="4"/>
        <v>1279931.1599999999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3824734</v>
      </c>
      <c r="D61" s="17">
        <f>SUM(D62:D68)</f>
        <v>-1301437.0900000001</v>
      </c>
      <c r="E61" s="17">
        <f t="shared" si="3"/>
        <v>2523296.91</v>
      </c>
      <c r="F61" s="16">
        <f>SUM(F62:F68)</f>
        <v>0</v>
      </c>
      <c r="G61" s="16">
        <f>SUM(G62:G68)</f>
        <v>0</v>
      </c>
      <c r="H61" s="17">
        <f t="shared" si="4"/>
        <v>2523296.91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f>1837576+1321650+665508</f>
        <v>3824734</v>
      </c>
      <c r="D68" s="13">
        <f>-35240.8-42740.2-39498-307121.61-345998.62-60941.31-39159.21-101012.17-53675.99-201073.9-49213-12399.08-13363.2</f>
        <v>-1301437.0900000001</v>
      </c>
      <c r="E68" s="18">
        <f t="shared" si="3"/>
        <v>2523296.91</v>
      </c>
      <c r="F68" s="12">
        <v>0</v>
      </c>
      <c r="G68" s="12">
        <v>0</v>
      </c>
      <c r="H68" s="18">
        <f t="shared" si="4"/>
        <v>2523296.91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14" ht="12.75" thickBot="1" x14ac:dyDescent="0.25">
      <c r="B81" s="8" t="s">
        <v>85</v>
      </c>
      <c r="C81" s="22">
        <f>SUM(C73,C69,C61,C57,C47,C27,C37,C17,C9)</f>
        <v>25568583</v>
      </c>
      <c r="D81" s="22">
        <f>SUM(D73,D69,D61,D57,D47,D37,D27,D17,D9)</f>
        <v>1.1641532182693481E-10</v>
      </c>
      <c r="E81" s="22">
        <f>C81+D81</f>
        <v>25568583</v>
      </c>
      <c r="F81" s="22">
        <f>SUM(F73,F69,F61,F57,F47,F37,F17,F27,F9)</f>
        <v>13765200.280000001</v>
      </c>
      <c r="G81" s="22">
        <f>SUM(G73,G69,G61,G57,G47,G37,G27,G17,G9)</f>
        <v>13765200.280000001</v>
      </c>
      <c r="H81" s="22">
        <f t="shared" si="5"/>
        <v>11803382.719999999</v>
      </c>
    </row>
    <row r="83" spans="2:14" s="23" customFormat="1" x14ac:dyDescent="0.2"/>
    <row r="84" spans="2:14" s="23" customFormat="1" x14ac:dyDescent="0.2"/>
    <row r="85" spans="2:14" s="23" customFormat="1" x14ac:dyDescent="0.2">
      <c r="C85" s="24"/>
    </row>
    <row r="86" spans="2:14" s="23" customFormat="1" x14ac:dyDescent="0.2"/>
    <row r="87" spans="2:14" s="23" customFormat="1" x14ac:dyDescent="0.2">
      <c r="L87" s="24"/>
      <c r="M87" s="25"/>
      <c r="N87" s="25"/>
    </row>
    <row r="88" spans="2:14" s="23" customFormat="1" x14ac:dyDescent="0.2">
      <c r="C88" s="25"/>
    </row>
    <row r="89" spans="2:14" s="23" customFormat="1" x14ac:dyDescent="0.2">
      <c r="C89" s="26"/>
      <c r="E89" s="24"/>
    </row>
    <row r="90" spans="2:14" s="23" customFormat="1" x14ac:dyDescent="0.2">
      <c r="E90" s="25"/>
    </row>
    <row r="91" spans="2:14" s="23" customFormat="1" x14ac:dyDescent="0.2"/>
    <row r="92" spans="2:14" s="23" customFormat="1" x14ac:dyDescent="0.2"/>
    <row r="93" spans="2:14" s="23" customFormat="1" x14ac:dyDescent="0.2"/>
    <row r="94" spans="2:14" s="23" customFormat="1" x14ac:dyDescent="0.2"/>
    <row r="95" spans="2:14" s="23" customFormat="1" x14ac:dyDescent="0.2"/>
    <row r="96" spans="2:14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31496062992125984" right="0.19685039370078741" top="0.74803149606299213" bottom="0.74803149606299213" header="0.31496062992125984" footer="0.31496062992125984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FAPAJ03</cp:lastModifiedBy>
  <cp:lastPrinted>2022-01-28T19:38:01Z</cp:lastPrinted>
  <dcterms:created xsi:type="dcterms:W3CDTF">2019-12-04T16:22:52Z</dcterms:created>
  <dcterms:modified xsi:type="dcterms:W3CDTF">2022-01-28T19:38:08Z</dcterms:modified>
</cp:coreProperties>
</file>